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TÂN THÀNH\BÁO CÁO\"/>
    </mc:Choice>
  </mc:AlternateContent>
  <xr:revisionPtr revIDLastSave="0" documentId="13_ncr:1_{645ACE13-9AD2-4086-94F6-90EFF4ABFFB3}" xr6:coauthVersionLast="47" xr6:coauthVersionMax="47" xr10:uidLastSave="{00000000-0000-0000-0000-000000000000}"/>
  <bookViews>
    <workbookView xWindow="-108" yWindow="-108" windowWidth="23256" windowHeight="12576" xr2:uid="{2AB45374-A8C5-4A2D-A124-A4A1A633DAD1}"/>
  </bookViews>
  <sheets>
    <sheet name="113" sheetId="1" r:id="rId1"/>
    <sheet name="114" sheetId="2" r:id="rId2"/>
    <sheet name="11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8" i="1"/>
  <c r="C8" i="1"/>
  <c r="D10" i="1"/>
  <c r="C10" i="1"/>
  <c r="G9" i="2"/>
  <c r="H9" i="2"/>
  <c r="D9" i="2"/>
  <c r="E9" i="2"/>
  <c r="F9" i="2"/>
  <c r="C9" i="2"/>
  <c r="H16" i="2"/>
  <c r="E17" i="2"/>
  <c r="F17" i="2"/>
  <c r="C17" i="2"/>
  <c r="G18" i="2"/>
  <c r="D18" i="2"/>
  <c r="D17" i="2" s="1"/>
  <c r="G17" i="2" l="1"/>
  <c r="H17" i="2"/>
  <c r="H18" i="2"/>
  <c r="D12" i="1" l="1"/>
  <c r="C18" i="1"/>
  <c r="K12" i="3"/>
  <c r="K15" i="3"/>
  <c r="K17" i="3"/>
  <c r="K18" i="3"/>
  <c r="K19" i="3"/>
  <c r="K10" i="3"/>
  <c r="F12" i="3"/>
  <c r="F17" i="3"/>
  <c r="F18" i="3"/>
  <c r="F19" i="3"/>
  <c r="F10" i="3"/>
  <c r="H14" i="3"/>
  <c r="F14" i="3" s="1"/>
  <c r="H8" i="3" l="1"/>
  <c r="D17" i="1" s="1"/>
  <c r="D15" i="1" s="1"/>
  <c r="K14" i="3"/>
  <c r="F8" i="3"/>
  <c r="C10" i="3"/>
  <c r="I10" i="3" s="1"/>
  <c r="C12" i="3"/>
  <c r="I12" i="3" s="1"/>
  <c r="C13" i="3"/>
  <c r="C14" i="3"/>
  <c r="I14" i="3" s="1"/>
  <c r="C15" i="3"/>
  <c r="I15" i="3" s="1"/>
  <c r="C17" i="3"/>
  <c r="I17" i="3" s="1"/>
  <c r="C18" i="3"/>
  <c r="I18" i="3" s="1"/>
  <c r="C19" i="3"/>
  <c r="I19" i="3" s="1"/>
  <c r="C20" i="3"/>
  <c r="C21" i="3"/>
  <c r="D8" i="3"/>
  <c r="C16" i="1" s="1"/>
  <c r="E8" i="3"/>
  <c r="D19" i="2"/>
  <c r="C14" i="1" s="1"/>
  <c r="D14" i="1" s="1"/>
  <c r="E14" i="1" s="1"/>
  <c r="C19" i="2"/>
  <c r="G19" i="2" s="1"/>
  <c r="G11" i="2"/>
  <c r="G12" i="2"/>
  <c r="G14" i="2"/>
  <c r="G15" i="2"/>
  <c r="G16" i="2"/>
  <c r="G22" i="2"/>
  <c r="G23" i="2"/>
  <c r="F19" i="2"/>
  <c r="F23" i="2"/>
  <c r="F22" i="2"/>
  <c r="E21" i="2"/>
  <c r="E10" i="2"/>
  <c r="F10" i="2"/>
  <c r="D9" i="1" s="1"/>
  <c r="C21" i="2"/>
  <c r="D23" i="2"/>
  <c r="C13" i="1" s="1"/>
  <c r="D13" i="1" s="1"/>
  <c r="E13" i="1" s="1"/>
  <c r="D22" i="2"/>
  <c r="C12" i="1" s="1"/>
  <c r="E12" i="1" s="1"/>
  <c r="C10" i="2"/>
  <c r="D15" i="2"/>
  <c r="H15" i="2" s="1"/>
  <c r="D14" i="2"/>
  <c r="H14" i="2" s="1"/>
  <c r="D12" i="2"/>
  <c r="H12" i="2" s="1"/>
  <c r="D11" i="2"/>
  <c r="H11" i="2" s="1"/>
  <c r="H23" i="2" l="1"/>
  <c r="H19" i="2"/>
  <c r="D11" i="1"/>
  <c r="G21" i="2"/>
  <c r="D21" i="2"/>
  <c r="C11" i="1" s="1"/>
  <c r="E11" i="1" s="1"/>
  <c r="H22" i="2"/>
  <c r="K8" i="3"/>
  <c r="C17" i="1"/>
  <c r="C8" i="3"/>
  <c r="I8" i="3" s="1"/>
  <c r="G10" i="2"/>
  <c r="D10" i="2"/>
  <c r="C8" i="2"/>
  <c r="F21" i="2"/>
  <c r="E8" i="2"/>
  <c r="H10" i="2" l="1"/>
  <c r="C9" i="1"/>
  <c r="G8" i="2"/>
  <c r="C15" i="1"/>
  <c r="E15" i="1" s="1"/>
  <c r="E17" i="1"/>
  <c r="F8" i="2"/>
  <c r="H21" i="2"/>
  <c r="D8" i="2"/>
  <c r="E8" i="1" l="1"/>
  <c r="E9" i="1"/>
  <c r="H8" i="2"/>
</calcChain>
</file>

<file path=xl/sharedStrings.xml><?xml version="1.0" encoding="utf-8"?>
<sst xmlns="http://schemas.openxmlformats.org/spreadsheetml/2006/main" count="102" uniqueCount="72">
  <si>
    <t>Biểu mẫu số 113/CK TC-NSNN</t>
  </si>
  <si>
    <t>CÂN ĐỐI NGÂN SÁCH XÃ QUÝ I NĂM 2026</t>
  </si>
  <si>
    <t>TT</t>
  </si>
  <si>
    <t>NỘI DUNG</t>
  </si>
  <si>
    <t>DỰ TOÁN NĂM</t>
  </si>
  <si>
    <t>Đơn vị: 1000 đồng</t>
  </si>
  <si>
    <t>A</t>
  </si>
  <si>
    <t>B</t>
  </si>
  <si>
    <t>3=2/1</t>
  </si>
  <si>
    <t>TỔNG SỐ THU</t>
  </si>
  <si>
    <t>Các khoản thu xã hưởng 100%</t>
  </si>
  <si>
    <t>Các khoản thu phân chia theo tỷ lệ</t>
  </si>
  <si>
    <t>Thu bổ sung</t>
  </si>
  <si>
    <t xml:space="preserve"> - Thu bổ sung cân đối</t>
  </si>
  <si>
    <t xml:space="preserve"> - Thu bổ sung có mục tiêu</t>
  </si>
  <si>
    <t>Thu chuyển nguồn</t>
  </si>
  <si>
    <t>TỔNG SỐ CHI</t>
  </si>
  <si>
    <t>Chi đầu tư phát triển</t>
  </si>
  <si>
    <t>Chi thường xuyên</t>
  </si>
  <si>
    <t>Dự phòng</t>
  </si>
  <si>
    <t>I</t>
  </si>
  <si>
    <t>II</t>
  </si>
  <si>
    <t>SO SÁNH (%)</t>
  </si>
  <si>
    <t>SO SÁNH
(%)</t>
  </si>
  <si>
    <t>STT</t>
  </si>
  <si>
    <t>THU NSNN</t>
  </si>
  <si>
    <t>THU NSX</t>
  </si>
  <si>
    <t>5=3/1</t>
  </si>
  <si>
    <t>6=4/2</t>
  </si>
  <si>
    <t>TỔNG THU</t>
  </si>
  <si>
    <t>Các khoản thu 100%</t>
  </si>
  <si>
    <t>Phí, lệ phí</t>
  </si>
  <si>
    <t>Lệ phí trước bạ</t>
  </si>
  <si>
    <t>Các khoản thu về nhà, đất</t>
  </si>
  <si>
    <t>Thu khác ngân sách</t>
  </si>
  <si>
    <t xml:space="preserve">Thuế giá trị gia tăng hàng sản xuất - kinh doanh trong nước giữ vai trò chủ đạo địa phương quản lý </t>
  </si>
  <si>
    <t>Thuế giá trị gia tăng hàng sản xuất - kinh doanh trong nước khu vực kinh tế ngoài quốc doanh</t>
  </si>
  <si>
    <t>Thuế thu nhập cá nhân</t>
  </si>
  <si>
    <t>Thu kết dư ngân sách năm trước</t>
  </si>
  <si>
    <t>Thu bổ sung từ ngân sách cấp trên</t>
  </si>
  <si>
    <t>III</t>
  </si>
  <si>
    <t>IV</t>
  </si>
  <si>
    <t>V</t>
  </si>
  <si>
    <t>Bổ sung cân đối</t>
  </si>
  <si>
    <t>Bổ sung có mục tiêu</t>
  </si>
  <si>
    <t>Biểu mẫu số 114/CK TC-NSNN</t>
  </si>
  <si>
    <t>DỰ TOÁN</t>
  </si>
  <si>
    <t>TỔNG SỐ</t>
  </si>
  <si>
    <t>XDCB</t>
  </si>
  <si>
    <t>TX</t>
  </si>
  <si>
    <t>7=4/1</t>
  </si>
  <si>
    <t>8=5/2</t>
  </si>
  <si>
    <t>9=6/3</t>
  </si>
  <si>
    <t>TỔNG CHI</t>
  </si>
  <si>
    <t>Trong đó:</t>
  </si>
  <si>
    <t>Chi giáo dục</t>
  </si>
  <si>
    <t>Chi văn hóa, thông tin</t>
  </si>
  <si>
    <t>Chi thể dục thể thao</t>
  </si>
  <si>
    <t>Chi bảo vệ môi trường</t>
  </si>
  <si>
    <t>Chi các hoạt động kinh tế</t>
  </si>
  <si>
    <t>Chi hoạt động của các cơ quan quản lý Nhà nước, Đảng, đoàn thể</t>
  </si>
  <si>
    <t>Chi cho công tác xã hội</t>
  </si>
  <si>
    <t>Chi khác</t>
  </si>
  <si>
    <t>Dự phòng ngân sách</t>
  </si>
  <si>
    <t>Chi Quốc phòng, an ninh</t>
  </si>
  <si>
    <t>Chi y tế, dân số</t>
  </si>
  <si>
    <t>THỰC HIỆN CHI NGÂN SÁCH XÃ QUÝ I NĂM 2026</t>
  </si>
  <si>
    <t>THỰC HIỆN QUÝ</t>
  </si>
  <si>
    <t>THỰC HIỆN THU NGÂN SÁCH XÃ QUÝ I NĂM 2026</t>
  </si>
  <si>
    <t>Ứng dụng, chuyển giao công nghệ</t>
  </si>
  <si>
    <t>Thu NSNN trên địa bàn</t>
  </si>
  <si>
    <t>(Kèm theo Báo cáo số 156/BC-UBND ngày 08/4/2026 của UBND xã Tân Thành)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</si>
</sst>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2"/>
      <name val="Times New Roman"/>
      <family val="2"/>
    </font>
    <font>
      <b/>
      <sz val="12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0" fontId="4" fillId="0" borderId="1" xfId="1" applyNumberFormat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4F46-8625-4D70-B472-CC16AB045AE8}">
  <dimension ref="A1:E21"/>
  <sheetViews>
    <sheetView tabSelected="1" workbookViewId="0">
      <selection activeCell="A4" sqref="A4"/>
    </sheetView>
  </sheetViews>
  <sheetFormatPr defaultRowHeight="15.6" x14ac:dyDescent="0.3"/>
  <cols>
    <col min="1" max="1" width="6.5" customWidth="1"/>
    <col min="2" max="2" width="27.69921875" customWidth="1"/>
    <col min="3" max="4" width="14.8984375" customWidth="1"/>
    <col min="5" max="5" width="12.8984375" customWidth="1"/>
  </cols>
  <sheetData>
    <row r="1" spans="1:5" ht="21.6" customHeight="1" x14ac:dyDescent="0.3">
      <c r="D1" t="s">
        <v>0</v>
      </c>
    </row>
    <row r="2" spans="1:5" ht="19.2" customHeight="1" x14ac:dyDescent="0.3">
      <c r="A2" s="44" t="s">
        <v>1</v>
      </c>
      <c r="B2" s="44"/>
      <c r="C2" s="44"/>
      <c r="D2" s="44"/>
      <c r="E2" s="44"/>
    </row>
    <row r="3" spans="1:5" x14ac:dyDescent="0.3">
      <c r="A3" s="45" t="s">
        <v>71</v>
      </c>
      <c r="B3" s="45"/>
      <c r="C3" s="45"/>
      <c r="D3" s="45"/>
      <c r="E3" s="45"/>
    </row>
    <row r="4" spans="1:5" x14ac:dyDescent="0.3">
      <c r="A4" s="37"/>
      <c r="B4" s="37"/>
      <c r="C4" s="37"/>
      <c r="D4" s="37"/>
      <c r="E4" s="37"/>
    </row>
    <row r="5" spans="1:5" x14ac:dyDescent="0.3">
      <c r="D5" s="43" t="s">
        <v>5</v>
      </c>
      <c r="E5" s="43"/>
    </row>
    <row r="6" spans="1:5" s="33" customFormat="1" ht="37.799999999999997" customHeight="1" x14ac:dyDescent="0.3">
      <c r="A6" s="38" t="s">
        <v>2</v>
      </c>
      <c r="B6" s="38" t="s">
        <v>3</v>
      </c>
      <c r="C6" s="38" t="s">
        <v>4</v>
      </c>
      <c r="D6" s="38" t="s">
        <v>67</v>
      </c>
      <c r="E6" s="38" t="s">
        <v>23</v>
      </c>
    </row>
    <row r="7" spans="1:5" ht="21" customHeight="1" x14ac:dyDescent="0.3">
      <c r="A7" s="1" t="s">
        <v>6</v>
      </c>
      <c r="B7" s="1" t="s">
        <v>7</v>
      </c>
      <c r="C7" s="1">
        <v>1</v>
      </c>
      <c r="D7" s="1">
        <v>2</v>
      </c>
      <c r="E7" s="1" t="s">
        <v>8</v>
      </c>
    </row>
    <row r="8" spans="1:5" s="33" customFormat="1" ht="21" customHeight="1" x14ac:dyDescent="0.3">
      <c r="A8" s="39" t="s">
        <v>20</v>
      </c>
      <c r="B8" s="40" t="s">
        <v>9</v>
      </c>
      <c r="C8" s="41">
        <f>SUM(C9:C11)+C14</f>
        <v>161846572</v>
      </c>
      <c r="D8" s="41">
        <f>SUM(D9:D11)+D14</f>
        <v>57727865</v>
      </c>
      <c r="E8" s="42">
        <f>(D8/C8)*100</f>
        <v>35.668265497770321</v>
      </c>
    </row>
    <row r="9" spans="1:5" ht="21" customHeight="1" x14ac:dyDescent="0.3">
      <c r="A9" s="1">
        <v>1</v>
      </c>
      <c r="B9" s="2" t="s">
        <v>10</v>
      </c>
      <c r="C9" s="34">
        <f>'114'!D10</f>
        <v>2273000</v>
      </c>
      <c r="D9" s="34">
        <f>'114'!F10</f>
        <v>143484</v>
      </c>
      <c r="E9" s="36">
        <f t="shared" ref="E9:E17" si="0">(D9/C9)*100</f>
        <v>6.3125384953805543</v>
      </c>
    </row>
    <row r="10" spans="1:5" ht="21" customHeight="1" x14ac:dyDescent="0.3">
      <c r="A10" s="1">
        <v>2</v>
      </c>
      <c r="B10" s="2" t="s">
        <v>11</v>
      </c>
      <c r="C10" s="34">
        <f>'114'!D17</f>
        <v>1700000</v>
      </c>
      <c r="D10" s="34">
        <f>'114'!F17</f>
        <v>139809</v>
      </c>
      <c r="E10" s="36">
        <f t="shared" si="0"/>
        <v>8.2240588235294112</v>
      </c>
    </row>
    <row r="11" spans="1:5" ht="21" customHeight="1" x14ac:dyDescent="0.3">
      <c r="A11" s="1">
        <v>3</v>
      </c>
      <c r="B11" s="2" t="s">
        <v>12</v>
      </c>
      <c r="C11" s="34">
        <f>'114'!D21</f>
        <v>139882700</v>
      </c>
      <c r="D11" s="34">
        <f>SUM(D12:D13)</f>
        <v>39453700</v>
      </c>
      <c r="E11" s="36">
        <f t="shared" si="0"/>
        <v>28.204845917329308</v>
      </c>
    </row>
    <row r="12" spans="1:5" ht="21" customHeight="1" x14ac:dyDescent="0.3">
      <c r="A12" s="1"/>
      <c r="B12" s="2" t="s">
        <v>13</v>
      </c>
      <c r="C12" s="34">
        <f>'114'!D22</f>
        <v>134955000</v>
      </c>
      <c r="D12" s="34">
        <f>'114'!E22</f>
        <v>34526000</v>
      </c>
      <c r="E12" s="36">
        <f t="shared" si="0"/>
        <v>25.58334259568004</v>
      </c>
    </row>
    <row r="13" spans="1:5" ht="21" customHeight="1" x14ac:dyDescent="0.3">
      <c r="A13" s="1"/>
      <c r="B13" s="2" t="s">
        <v>14</v>
      </c>
      <c r="C13" s="34">
        <f>'114'!D23</f>
        <v>4927700</v>
      </c>
      <c r="D13" s="34">
        <f>C13</f>
        <v>4927700</v>
      </c>
      <c r="E13" s="36">
        <f t="shared" si="0"/>
        <v>100</v>
      </c>
    </row>
    <row r="14" spans="1:5" ht="21" customHeight="1" x14ac:dyDescent="0.3">
      <c r="A14" s="1">
        <v>4</v>
      </c>
      <c r="B14" s="2" t="s">
        <v>15</v>
      </c>
      <c r="C14" s="34">
        <f>'114'!D19</f>
        <v>17990872</v>
      </c>
      <c r="D14" s="34">
        <f>C14</f>
        <v>17990872</v>
      </c>
      <c r="E14" s="36">
        <f t="shared" si="0"/>
        <v>100</v>
      </c>
    </row>
    <row r="15" spans="1:5" s="33" customFormat="1" ht="21" customHeight="1" x14ac:dyDescent="0.3">
      <c r="A15" s="39" t="s">
        <v>21</v>
      </c>
      <c r="B15" s="40" t="s">
        <v>16</v>
      </c>
      <c r="C15" s="41">
        <f>SUM(C16:C18)</f>
        <v>161444572</v>
      </c>
      <c r="D15" s="41">
        <f>SUM(D16:D18)</f>
        <v>21716095</v>
      </c>
      <c r="E15" s="42">
        <f t="shared" si="0"/>
        <v>13.45111497461804</v>
      </c>
    </row>
    <row r="16" spans="1:5" ht="21" customHeight="1" x14ac:dyDescent="0.3">
      <c r="A16" s="1">
        <v>1</v>
      </c>
      <c r="B16" s="2" t="s">
        <v>17</v>
      </c>
      <c r="C16" s="34">
        <f>'115'!D8</f>
        <v>8665190</v>
      </c>
      <c r="D16" s="2"/>
      <c r="E16" s="36"/>
    </row>
    <row r="17" spans="1:5" ht="21" customHeight="1" x14ac:dyDescent="0.3">
      <c r="A17" s="1">
        <v>2</v>
      </c>
      <c r="B17" s="2" t="s">
        <v>18</v>
      </c>
      <c r="C17" s="34">
        <f>'115'!E8-'115'!E21</f>
        <v>150006382</v>
      </c>
      <c r="D17" s="34">
        <f>'115'!H8</f>
        <v>21716095</v>
      </c>
      <c r="E17" s="36">
        <f t="shared" si="0"/>
        <v>14.47678072790263</v>
      </c>
    </row>
    <row r="18" spans="1:5" ht="21" customHeight="1" x14ac:dyDescent="0.3">
      <c r="A18" s="1">
        <v>3</v>
      </c>
      <c r="B18" s="2" t="s">
        <v>19</v>
      </c>
      <c r="C18" s="34">
        <f>'115'!E21</f>
        <v>2773000</v>
      </c>
      <c r="D18" s="2"/>
      <c r="E18" s="36"/>
    </row>
    <row r="21" spans="1:5" x14ac:dyDescent="0.3">
      <c r="C21" s="35"/>
    </row>
  </sheetData>
  <mergeCells count="3">
    <mergeCell ref="D5:E5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3558-600C-4E32-8CBC-0BADD34C56EB}">
  <dimension ref="A1:H26"/>
  <sheetViews>
    <sheetView workbookViewId="0">
      <selection activeCell="A3" sqref="A3:H3"/>
    </sheetView>
  </sheetViews>
  <sheetFormatPr defaultRowHeight="13.8" x14ac:dyDescent="0.25"/>
  <cols>
    <col min="1" max="1" width="6.69921875" style="3" customWidth="1"/>
    <col min="2" max="2" width="38.5" style="3" customWidth="1"/>
    <col min="3" max="6" width="11.796875" style="3" customWidth="1"/>
    <col min="7" max="8" width="10.3984375" style="3" customWidth="1"/>
    <col min="9" max="16384" width="8.796875" style="3"/>
  </cols>
  <sheetData>
    <row r="1" spans="1:8" ht="18" customHeight="1" x14ac:dyDescent="0.25">
      <c r="A1" s="15"/>
      <c r="F1" s="48" t="s">
        <v>45</v>
      </c>
      <c r="G1" s="48"/>
      <c r="H1" s="48"/>
    </row>
    <row r="2" spans="1:8" ht="18.600000000000001" customHeight="1" x14ac:dyDescent="0.25">
      <c r="A2" s="46" t="s">
        <v>68</v>
      </c>
      <c r="B2" s="46"/>
      <c r="C2" s="46"/>
      <c r="D2" s="46"/>
      <c r="E2" s="46"/>
      <c r="F2" s="46"/>
      <c r="G2" s="46"/>
      <c r="H2" s="46"/>
    </row>
    <row r="3" spans="1:8" ht="18.600000000000001" customHeight="1" x14ac:dyDescent="0.25">
      <c r="A3" s="51" t="s">
        <v>71</v>
      </c>
      <c r="B3" s="51"/>
      <c r="C3" s="51"/>
      <c r="D3" s="51"/>
      <c r="E3" s="51"/>
      <c r="F3" s="51"/>
      <c r="G3" s="51"/>
      <c r="H3" s="51"/>
    </row>
    <row r="4" spans="1:8" ht="16.2" customHeight="1" x14ac:dyDescent="0.25">
      <c r="G4" s="47" t="s">
        <v>5</v>
      </c>
      <c r="H4" s="47"/>
    </row>
    <row r="5" spans="1:8" s="26" customFormat="1" ht="21" customHeight="1" x14ac:dyDescent="0.3">
      <c r="A5" s="49" t="s">
        <v>24</v>
      </c>
      <c r="B5" s="49" t="s">
        <v>3</v>
      </c>
      <c r="C5" s="50" t="s">
        <v>4</v>
      </c>
      <c r="D5" s="50"/>
      <c r="E5" s="50" t="s">
        <v>67</v>
      </c>
      <c r="F5" s="50"/>
      <c r="G5" s="50" t="s">
        <v>22</v>
      </c>
      <c r="H5" s="50"/>
    </row>
    <row r="6" spans="1:8" s="26" customFormat="1" ht="21" customHeight="1" x14ac:dyDescent="0.3">
      <c r="A6" s="49"/>
      <c r="B6" s="49"/>
      <c r="C6" s="27" t="s">
        <v>25</v>
      </c>
      <c r="D6" s="27" t="s">
        <v>26</v>
      </c>
      <c r="E6" s="27" t="s">
        <v>25</v>
      </c>
      <c r="F6" s="27" t="s">
        <v>26</v>
      </c>
      <c r="G6" s="27" t="s">
        <v>25</v>
      </c>
      <c r="H6" s="27" t="s">
        <v>26</v>
      </c>
    </row>
    <row r="7" spans="1:8" ht="20.399999999999999" customHeight="1" x14ac:dyDescent="0.25">
      <c r="A7" s="9" t="s">
        <v>6</v>
      </c>
      <c r="B7" s="9" t="s">
        <v>7</v>
      </c>
      <c r="C7" s="9">
        <v>1</v>
      </c>
      <c r="D7" s="9">
        <v>2</v>
      </c>
      <c r="E7" s="9">
        <v>3</v>
      </c>
      <c r="F7" s="9">
        <v>4</v>
      </c>
      <c r="G7" s="9" t="s">
        <v>27</v>
      </c>
      <c r="H7" s="9" t="s">
        <v>28</v>
      </c>
    </row>
    <row r="8" spans="1:8" s="15" customFormat="1" ht="20.399999999999999" customHeight="1" x14ac:dyDescent="0.25">
      <c r="A8" s="12"/>
      <c r="B8" s="12" t="s">
        <v>29</v>
      </c>
      <c r="C8" s="13">
        <f>C10+C17+C19+C20+C21</f>
        <v>162296572</v>
      </c>
      <c r="D8" s="13">
        <f>D10+D17+D19+D20+D21</f>
        <v>161846572</v>
      </c>
      <c r="E8" s="13">
        <f>E10+E17+E19+E20+E21</f>
        <v>59698511</v>
      </c>
      <c r="F8" s="13">
        <f>F10+F17+F19+F20+F21</f>
        <v>57727865</v>
      </c>
      <c r="G8" s="14">
        <f>E8/C8</f>
        <v>0.36783593309660295</v>
      </c>
      <c r="H8" s="14">
        <f>F8/D8</f>
        <v>0.35668265497770318</v>
      </c>
    </row>
    <row r="9" spans="1:8" s="15" customFormat="1" ht="20.399999999999999" customHeight="1" x14ac:dyDescent="0.25">
      <c r="A9" s="12"/>
      <c r="B9" s="12" t="s">
        <v>70</v>
      </c>
      <c r="C9" s="13">
        <f>C10+C17</f>
        <v>4423000</v>
      </c>
      <c r="D9" s="13">
        <f t="shared" ref="D9:F9" si="0">D10+D17</f>
        <v>3973000</v>
      </c>
      <c r="E9" s="13">
        <f t="shared" si="0"/>
        <v>2253939</v>
      </c>
      <c r="F9" s="13">
        <f t="shared" si="0"/>
        <v>283293</v>
      </c>
      <c r="G9" s="14">
        <f>E9/C9</f>
        <v>0.5095950712186299</v>
      </c>
      <c r="H9" s="14">
        <f>F9/D9</f>
        <v>7.1304555751321413E-2</v>
      </c>
    </row>
    <row r="10" spans="1:8" s="15" customFormat="1" ht="20.399999999999999" customHeight="1" x14ac:dyDescent="0.25">
      <c r="A10" s="16" t="s">
        <v>20</v>
      </c>
      <c r="B10" s="12" t="s">
        <v>30</v>
      </c>
      <c r="C10" s="13">
        <f>SUM(C11:C16)</f>
        <v>2423000</v>
      </c>
      <c r="D10" s="13">
        <f>SUM(D11:D16)</f>
        <v>2273000</v>
      </c>
      <c r="E10" s="13">
        <f>SUM(E11:E16)</f>
        <v>2089471</v>
      </c>
      <c r="F10" s="13">
        <f>SUM(F11:F16)</f>
        <v>143484</v>
      </c>
      <c r="G10" s="14">
        <f t="shared" ref="G10:G23" si="1">E10/C10</f>
        <v>0.86234874122988037</v>
      </c>
      <c r="H10" s="14">
        <f t="shared" ref="H10:H23" si="2">F10/D10</f>
        <v>6.3125384953805541E-2</v>
      </c>
    </row>
    <row r="11" spans="1:8" ht="20.399999999999999" customHeight="1" x14ac:dyDescent="0.25">
      <c r="A11" s="9">
        <v>1</v>
      </c>
      <c r="B11" s="6" t="s">
        <v>31</v>
      </c>
      <c r="C11" s="7">
        <v>150000</v>
      </c>
      <c r="D11" s="7">
        <f>C11</f>
        <v>150000</v>
      </c>
      <c r="E11" s="7">
        <v>110918</v>
      </c>
      <c r="F11" s="7">
        <v>52262</v>
      </c>
      <c r="G11" s="8">
        <f t="shared" si="1"/>
        <v>0.7394533333333333</v>
      </c>
      <c r="H11" s="8">
        <f t="shared" si="2"/>
        <v>0.34841333333333335</v>
      </c>
    </row>
    <row r="12" spans="1:8" ht="20.399999999999999" customHeight="1" x14ac:dyDescent="0.25">
      <c r="A12" s="9">
        <v>2</v>
      </c>
      <c r="B12" s="6" t="s">
        <v>32</v>
      </c>
      <c r="C12" s="7">
        <v>1500000</v>
      </c>
      <c r="D12" s="7">
        <f>C12</f>
        <v>1500000</v>
      </c>
      <c r="E12" s="7">
        <v>791490</v>
      </c>
      <c r="F12" s="7">
        <v>21206</v>
      </c>
      <c r="G12" s="8">
        <f t="shared" si="1"/>
        <v>0.52766000000000002</v>
      </c>
      <c r="H12" s="8">
        <f t="shared" si="2"/>
        <v>1.4137333333333333E-2</v>
      </c>
    </row>
    <row r="13" spans="1:8" ht="32.4" customHeight="1" x14ac:dyDescent="0.25">
      <c r="A13" s="9">
        <v>3</v>
      </c>
      <c r="B13" s="10" t="s">
        <v>35</v>
      </c>
      <c r="C13" s="7"/>
      <c r="D13" s="7"/>
      <c r="E13" s="7">
        <v>355</v>
      </c>
      <c r="F13" s="7"/>
      <c r="G13" s="8"/>
      <c r="H13" s="8"/>
    </row>
    <row r="14" spans="1:8" ht="35.4" customHeight="1" x14ac:dyDescent="0.25">
      <c r="A14" s="9">
        <v>4</v>
      </c>
      <c r="B14" s="10" t="s">
        <v>36</v>
      </c>
      <c r="C14" s="7">
        <v>209000</v>
      </c>
      <c r="D14" s="7">
        <f>C14</f>
        <v>209000</v>
      </c>
      <c r="E14" s="7">
        <v>1005700</v>
      </c>
      <c r="F14" s="7">
        <v>60833</v>
      </c>
      <c r="G14" s="8">
        <f t="shared" si="1"/>
        <v>4.8119617224880384</v>
      </c>
      <c r="H14" s="8">
        <f t="shared" si="2"/>
        <v>0.29106698564593303</v>
      </c>
    </row>
    <row r="15" spans="1:8" ht="19.8" customHeight="1" x14ac:dyDescent="0.25">
      <c r="A15" s="9">
        <v>5</v>
      </c>
      <c r="B15" s="6" t="s">
        <v>37</v>
      </c>
      <c r="C15" s="7">
        <v>210000</v>
      </c>
      <c r="D15" s="7">
        <f>C15</f>
        <v>210000</v>
      </c>
      <c r="E15" s="7">
        <v>136325</v>
      </c>
      <c r="F15" s="7"/>
      <c r="G15" s="8">
        <f t="shared" si="1"/>
        <v>0.64916666666666667</v>
      </c>
      <c r="H15" s="8">
        <f t="shared" si="2"/>
        <v>0</v>
      </c>
    </row>
    <row r="16" spans="1:8" ht="19.8" customHeight="1" x14ac:dyDescent="0.25">
      <c r="A16" s="9">
        <v>6</v>
      </c>
      <c r="B16" s="6" t="s">
        <v>34</v>
      </c>
      <c r="C16" s="7">
        <v>354000</v>
      </c>
      <c r="D16" s="7">
        <v>204000</v>
      </c>
      <c r="E16" s="7">
        <v>44683</v>
      </c>
      <c r="F16" s="7">
        <v>9183</v>
      </c>
      <c r="G16" s="8">
        <f t="shared" si="1"/>
        <v>0.1262231638418079</v>
      </c>
      <c r="H16" s="8">
        <f t="shared" si="2"/>
        <v>4.5014705882352943E-2</v>
      </c>
    </row>
    <row r="17" spans="1:8" s="15" customFormat="1" ht="19.8" customHeight="1" x14ac:dyDescent="0.25">
      <c r="A17" s="16" t="s">
        <v>21</v>
      </c>
      <c r="B17" s="12" t="s">
        <v>11</v>
      </c>
      <c r="C17" s="13">
        <f>C18</f>
        <v>2000000</v>
      </c>
      <c r="D17" s="13">
        <f t="shared" ref="D17:F17" si="3">D18</f>
        <v>1700000</v>
      </c>
      <c r="E17" s="13">
        <f t="shared" si="3"/>
        <v>164468</v>
      </c>
      <c r="F17" s="13">
        <f t="shared" si="3"/>
        <v>139809</v>
      </c>
      <c r="G17" s="14">
        <f t="shared" ref="G17:G18" si="4">E17/C17</f>
        <v>8.2234000000000002E-2</v>
      </c>
      <c r="H17" s="14">
        <f t="shared" si="2"/>
        <v>8.2240588235294121E-2</v>
      </c>
    </row>
    <row r="18" spans="1:8" ht="19.8" customHeight="1" x14ac:dyDescent="0.25">
      <c r="A18" s="9"/>
      <c r="B18" s="6" t="s">
        <v>33</v>
      </c>
      <c r="C18" s="7">
        <v>2000000</v>
      </c>
      <c r="D18" s="7">
        <f>C18*85%</f>
        <v>1700000</v>
      </c>
      <c r="E18" s="7">
        <v>164468</v>
      </c>
      <c r="F18" s="7">
        <v>139809</v>
      </c>
      <c r="G18" s="8">
        <f t="shared" si="4"/>
        <v>8.2234000000000002E-2</v>
      </c>
      <c r="H18" s="8">
        <f t="shared" si="2"/>
        <v>8.2240588235294121E-2</v>
      </c>
    </row>
    <row r="19" spans="1:8" s="15" customFormat="1" ht="19.8" customHeight="1" x14ac:dyDescent="0.25">
      <c r="A19" s="17" t="s">
        <v>40</v>
      </c>
      <c r="B19" s="18" t="s">
        <v>15</v>
      </c>
      <c r="C19" s="13">
        <f>E19</f>
        <v>17990872</v>
      </c>
      <c r="D19" s="13">
        <f>E19</f>
        <v>17990872</v>
      </c>
      <c r="E19" s="13">
        <v>17990872</v>
      </c>
      <c r="F19" s="13">
        <f>E19</f>
        <v>17990872</v>
      </c>
      <c r="G19" s="14">
        <f t="shared" si="1"/>
        <v>1</v>
      </c>
      <c r="H19" s="14">
        <f t="shared" si="2"/>
        <v>1</v>
      </c>
    </row>
    <row r="20" spans="1:8" s="15" customFormat="1" ht="19.8" customHeight="1" x14ac:dyDescent="0.25">
      <c r="A20" s="17" t="s">
        <v>41</v>
      </c>
      <c r="B20" s="18" t="s">
        <v>38</v>
      </c>
      <c r="C20" s="13"/>
      <c r="D20" s="13"/>
      <c r="E20" s="13"/>
      <c r="F20" s="13"/>
      <c r="G20" s="14"/>
      <c r="H20" s="14"/>
    </row>
    <row r="21" spans="1:8" s="15" customFormat="1" ht="19.8" customHeight="1" x14ac:dyDescent="0.25">
      <c r="A21" s="17" t="s">
        <v>42</v>
      </c>
      <c r="B21" s="18" t="s">
        <v>39</v>
      </c>
      <c r="C21" s="13">
        <f>SUM(C22:C23)</f>
        <v>139882700</v>
      </c>
      <c r="D21" s="13">
        <f t="shared" ref="D21:F21" si="5">SUM(D22:D23)</f>
        <v>139882700</v>
      </c>
      <c r="E21" s="13">
        <f t="shared" si="5"/>
        <v>39453700</v>
      </c>
      <c r="F21" s="13">
        <f t="shared" si="5"/>
        <v>39453700</v>
      </c>
      <c r="G21" s="14">
        <f t="shared" si="1"/>
        <v>0.28204845917329308</v>
      </c>
      <c r="H21" s="14">
        <f t="shared" si="2"/>
        <v>0.28204845917329308</v>
      </c>
    </row>
    <row r="22" spans="1:8" ht="19.8" customHeight="1" x14ac:dyDescent="0.25">
      <c r="A22" s="5">
        <v>1</v>
      </c>
      <c r="B22" s="11" t="s">
        <v>43</v>
      </c>
      <c r="C22" s="7">
        <v>134955000</v>
      </c>
      <c r="D22" s="7">
        <f>C22</f>
        <v>134955000</v>
      </c>
      <c r="E22" s="7">
        <v>34526000</v>
      </c>
      <c r="F22" s="7">
        <f>E22</f>
        <v>34526000</v>
      </c>
      <c r="G22" s="8">
        <f t="shared" si="1"/>
        <v>0.25583342595680042</v>
      </c>
      <c r="H22" s="8">
        <f t="shared" si="2"/>
        <v>0.25583342595680042</v>
      </c>
    </row>
    <row r="23" spans="1:8" ht="19.8" customHeight="1" x14ac:dyDescent="0.25">
      <c r="A23" s="5">
        <v>2</v>
      </c>
      <c r="B23" s="11" t="s">
        <v>44</v>
      </c>
      <c r="C23" s="7">
        <v>4927700</v>
      </c>
      <c r="D23" s="7">
        <f>C23</f>
        <v>4927700</v>
      </c>
      <c r="E23" s="7">
        <v>4927700</v>
      </c>
      <c r="F23" s="7">
        <f>E23</f>
        <v>4927700</v>
      </c>
      <c r="G23" s="8">
        <f t="shared" si="1"/>
        <v>1</v>
      </c>
      <c r="H23" s="8">
        <f t="shared" si="2"/>
        <v>1</v>
      </c>
    </row>
    <row r="24" spans="1:8" ht="16.2" customHeight="1" x14ac:dyDescent="0.25">
      <c r="C24" s="4"/>
      <c r="D24" s="4"/>
      <c r="E24" s="4"/>
      <c r="F24" s="4"/>
      <c r="G24" s="4"/>
      <c r="H24" s="4"/>
    </row>
    <row r="25" spans="1:8" ht="16.2" customHeight="1" x14ac:dyDescent="0.25">
      <c r="C25" s="4"/>
      <c r="D25" s="4"/>
      <c r="E25" s="4"/>
      <c r="F25" s="4"/>
      <c r="G25" s="4"/>
      <c r="H25" s="4"/>
    </row>
    <row r="26" spans="1:8" ht="16.2" customHeight="1" x14ac:dyDescent="0.25">
      <c r="C26" s="4"/>
      <c r="D26" s="4"/>
      <c r="E26" s="4"/>
      <c r="F26" s="4"/>
      <c r="G26" s="4"/>
      <c r="H26" s="4"/>
    </row>
  </sheetData>
  <mergeCells count="9">
    <mergeCell ref="A2:H2"/>
    <mergeCell ref="G4:H4"/>
    <mergeCell ref="F1:H1"/>
    <mergeCell ref="A5:A6"/>
    <mergeCell ref="B5:B6"/>
    <mergeCell ref="C5:D5"/>
    <mergeCell ref="E5:F5"/>
    <mergeCell ref="G5:H5"/>
    <mergeCell ref="A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F09F-897A-4568-AAE5-AF02950F19E7}">
  <dimension ref="A1:K21"/>
  <sheetViews>
    <sheetView workbookViewId="0">
      <selection activeCell="A3" sqref="A3:K3"/>
    </sheetView>
  </sheetViews>
  <sheetFormatPr defaultRowHeight="15.6" x14ac:dyDescent="0.3"/>
  <cols>
    <col min="1" max="1" width="5.59765625" customWidth="1"/>
    <col min="2" max="2" width="27.296875" customWidth="1"/>
    <col min="3" max="3" width="13.19921875" customWidth="1"/>
    <col min="4" max="4" width="11.296875" customWidth="1"/>
    <col min="5" max="6" width="13.19921875" customWidth="1"/>
    <col min="7" max="7" width="7.796875" customWidth="1"/>
    <col min="8" max="8" width="13.19921875" customWidth="1"/>
    <col min="9" max="9" width="8.5" customWidth="1"/>
    <col min="10" max="10" width="7.5" customWidth="1"/>
  </cols>
  <sheetData>
    <row r="1" spans="1:11" s="3" customFormat="1" ht="16.8" customHeight="1" x14ac:dyDescent="0.25">
      <c r="A1" s="15"/>
      <c r="H1" s="48" t="s">
        <v>45</v>
      </c>
      <c r="I1" s="48"/>
      <c r="J1" s="48"/>
      <c r="K1" s="48"/>
    </row>
    <row r="2" spans="1:11" s="3" customFormat="1" ht="18.600000000000001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3" customFormat="1" ht="18.600000000000001" customHeight="1" x14ac:dyDescent="0.25">
      <c r="A3" s="51" t="s">
        <v>71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3" customFormat="1" ht="16.2" customHeight="1" x14ac:dyDescent="0.25">
      <c r="I4" s="47" t="s">
        <v>5</v>
      </c>
      <c r="J4" s="47"/>
      <c r="K4" s="47"/>
    </row>
    <row r="5" spans="1:11" s="26" customFormat="1" ht="21" customHeight="1" x14ac:dyDescent="0.3">
      <c r="A5" s="49" t="s">
        <v>24</v>
      </c>
      <c r="B5" s="49" t="s">
        <v>3</v>
      </c>
      <c r="C5" s="50" t="s">
        <v>46</v>
      </c>
      <c r="D5" s="50"/>
      <c r="E5" s="50"/>
      <c r="F5" s="50" t="s">
        <v>67</v>
      </c>
      <c r="G5" s="50"/>
      <c r="H5" s="50"/>
      <c r="I5" s="50" t="s">
        <v>22</v>
      </c>
      <c r="J5" s="50"/>
      <c r="K5" s="50"/>
    </row>
    <row r="6" spans="1:11" s="26" customFormat="1" ht="30" customHeight="1" x14ac:dyDescent="0.3">
      <c r="A6" s="49"/>
      <c r="B6" s="49"/>
      <c r="C6" s="27" t="s">
        <v>47</v>
      </c>
      <c r="D6" s="27" t="s">
        <v>48</v>
      </c>
      <c r="E6" s="27" t="s">
        <v>49</v>
      </c>
      <c r="F6" s="27" t="s">
        <v>47</v>
      </c>
      <c r="G6" s="27" t="s">
        <v>48</v>
      </c>
      <c r="H6" s="27" t="s">
        <v>49</v>
      </c>
      <c r="I6" s="27" t="s">
        <v>47</v>
      </c>
      <c r="J6" s="27" t="s">
        <v>48</v>
      </c>
      <c r="K6" s="27" t="s">
        <v>49</v>
      </c>
    </row>
    <row r="7" spans="1:11" s="15" customFormat="1" ht="20.399999999999999" customHeight="1" x14ac:dyDescent="0.25">
      <c r="A7" s="16" t="s">
        <v>6</v>
      </c>
      <c r="B7" s="16" t="s">
        <v>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 t="s">
        <v>50</v>
      </c>
      <c r="J7" s="16" t="s">
        <v>51</v>
      </c>
      <c r="K7" s="16" t="s">
        <v>52</v>
      </c>
    </row>
    <row r="8" spans="1:11" s="33" customFormat="1" ht="17.399999999999999" customHeight="1" x14ac:dyDescent="0.3">
      <c r="A8" s="28"/>
      <c r="B8" s="28" t="s">
        <v>53</v>
      </c>
      <c r="C8" s="29">
        <f>D8+E8</f>
        <v>161444572</v>
      </c>
      <c r="D8" s="29">
        <f>SUM(D10:D21)</f>
        <v>8665190</v>
      </c>
      <c r="E8" s="30">
        <f>SUM(E10:E21)</f>
        <v>152779382</v>
      </c>
      <c r="F8" s="30">
        <f t="shared" ref="F8:H8" si="0">SUM(F10:F21)</f>
        <v>21716095</v>
      </c>
      <c r="G8" s="30"/>
      <c r="H8" s="30">
        <f t="shared" si="0"/>
        <v>21716095</v>
      </c>
      <c r="I8" s="31">
        <f>(F8/C8)*100</f>
        <v>13.45111497461804</v>
      </c>
      <c r="J8" s="32"/>
      <c r="K8" s="31">
        <f t="shared" ref="K8" si="1">(H8/E8)*100</f>
        <v>14.214022020327324</v>
      </c>
    </row>
    <row r="9" spans="1:11" ht="17.399999999999999" customHeight="1" x14ac:dyDescent="0.3">
      <c r="A9" s="19"/>
      <c r="B9" s="19" t="s">
        <v>54</v>
      </c>
      <c r="C9" s="21"/>
      <c r="D9" s="21"/>
      <c r="E9" s="22"/>
      <c r="F9" s="21"/>
      <c r="G9" s="21"/>
      <c r="H9" s="21"/>
      <c r="I9" s="24"/>
      <c r="J9" s="25"/>
      <c r="K9" s="24"/>
    </row>
    <row r="10" spans="1:11" ht="17.399999999999999" customHeight="1" x14ac:dyDescent="0.3">
      <c r="A10" s="20">
        <v>1</v>
      </c>
      <c r="B10" s="19" t="s">
        <v>55</v>
      </c>
      <c r="C10" s="21">
        <f t="shared" ref="C10:C21" si="2">D10+E10</f>
        <v>95208583</v>
      </c>
      <c r="D10" s="21">
        <v>3986000</v>
      </c>
      <c r="E10" s="23">
        <v>91222583</v>
      </c>
      <c r="F10" s="21">
        <f>SUM(G10:H10)</f>
        <v>16661424</v>
      </c>
      <c r="G10" s="21"/>
      <c r="H10" s="21">
        <v>16661424</v>
      </c>
      <c r="I10" s="24">
        <f t="shared" ref="I10:I19" si="3">(F10/C10)*100</f>
        <v>17.499918048354949</v>
      </c>
      <c r="J10" s="25"/>
      <c r="K10" s="24">
        <f>(H10/E10)*100</f>
        <v>18.264582576005331</v>
      </c>
    </row>
    <row r="11" spans="1:11" ht="19.2" customHeight="1" x14ac:dyDescent="0.3">
      <c r="A11" s="20">
        <v>2</v>
      </c>
      <c r="B11" s="10" t="s">
        <v>69</v>
      </c>
      <c r="C11" s="21"/>
      <c r="D11" s="21"/>
      <c r="E11" s="22"/>
      <c r="F11" s="21"/>
      <c r="G11" s="21"/>
      <c r="H11" s="21"/>
      <c r="I11" s="24"/>
      <c r="J11" s="25"/>
      <c r="K11" s="24"/>
    </row>
    <row r="12" spans="1:11" ht="17.399999999999999" customHeight="1" x14ac:dyDescent="0.3">
      <c r="A12" s="20">
        <v>3</v>
      </c>
      <c r="B12" s="19" t="s">
        <v>65</v>
      </c>
      <c r="C12" s="21">
        <f t="shared" si="2"/>
        <v>3698000</v>
      </c>
      <c r="D12" s="21"/>
      <c r="E12" s="22">
        <v>3698000</v>
      </c>
      <c r="F12" s="21">
        <f t="shared" ref="F12:F19" si="4">SUM(G12:H12)</f>
        <v>598865</v>
      </c>
      <c r="G12" s="21"/>
      <c r="H12" s="21">
        <v>598865</v>
      </c>
      <c r="I12" s="24">
        <f t="shared" si="3"/>
        <v>16.194294213088156</v>
      </c>
      <c r="J12" s="25"/>
      <c r="K12" s="24">
        <f t="shared" ref="K12:K19" si="5">(H12/E12)*100</f>
        <v>16.194294213088156</v>
      </c>
    </row>
    <row r="13" spans="1:11" ht="17.399999999999999" customHeight="1" x14ac:dyDescent="0.3">
      <c r="A13" s="20">
        <v>4</v>
      </c>
      <c r="B13" s="19" t="s">
        <v>56</v>
      </c>
      <c r="C13" s="21">
        <f t="shared" si="2"/>
        <v>2518496</v>
      </c>
      <c r="D13" s="21"/>
      <c r="E13" s="22">
        <v>2518496</v>
      </c>
      <c r="F13" s="21"/>
      <c r="G13" s="21"/>
      <c r="H13" s="21"/>
      <c r="I13" s="24"/>
      <c r="J13" s="25"/>
      <c r="K13" s="24"/>
    </row>
    <row r="14" spans="1:11" ht="17.399999999999999" customHeight="1" x14ac:dyDescent="0.3">
      <c r="A14" s="20">
        <v>5</v>
      </c>
      <c r="B14" s="19" t="s">
        <v>64</v>
      </c>
      <c r="C14" s="21">
        <f t="shared" si="2"/>
        <v>3321089</v>
      </c>
      <c r="D14" s="21"/>
      <c r="E14" s="22">
        <v>3321089</v>
      </c>
      <c r="F14" s="21">
        <f t="shared" si="4"/>
        <v>479923</v>
      </c>
      <c r="G14" s="21"/>
      <c r="H14" s="21">
        <f>188323+291600</f>
        <v>479923</v>
      </c>
      <c r="I14" s="24">
        <f t="shared" si="3"/>
        <v>14.450772020864241</v>
      </c>
      <c r="J14" s="25"/>
      <c r="K14" s="24">
        <f t="shared" si="5"/>
        <v>14.450772020864241</v>
      </c>
    </row>
    <row r="15" spans="1:11" ht="17.399999999999999" customHeight="1" x14ac:dyDescent="0.3">
      <c r="A15" s="20">
        <v>6</v>
      </c>
      <c r="B15" s="19" t="s">
        <v>57</v>
      </c>
      <c r="C15" s="21">
        <f t="shared" si="2"/>
        <v>101000</v>
      </c>
      <c r="D15" s="21"/>
      <c r="E15" s="22">
        <v>101000</v>
      </c>
      <c r="F15" s="21"/>
      <c r="G15" s="21"/>
      <c r="H15" s="21"/>
      <c r="I15" s="24">
        <f t="shared" si="3"/>
        <v>0</v>
      </c>
      <c r="J15" s="25"/>
      <c r="K15" s="24">
        <f t="shared" si="5"/>
        <v>0</v>
      </c>
    </row>
    <row r="16" spans="1:11" ht="17.399999999999999" customHeight="1" x14ac:dyDescent="0.3">
      <c r="A16" s="20">
        <v>7</v>
      </c>
      <c r="B16" s="19" t="s">
        <v>58</v>
      </c>
      <c r="C16" s="21"/>
      <c r="D16" s="21"/>
      <c r="E16" s="22"/>
      <c r="F16" s="21"/>
      <c r="G16" s="21"/>
      <c r="H16" s="21"/>
      <c r="I16" s="24"/>
      <c r="J16" s="25"/>
      <c r="K16" s="24"/>
    </row>
    <row r="17" spans="1:11" ht="17.399999999999999" customHeight="1" x14ac:dyDescent="0.3">
      <c r="A17" s="20">
        <v>8</v>
      </c>
      <c r="B17" s="19" t="s">
        <v>59</v>
      </c>
      <c r="C17" s="21">
        <f t="shared" si="2"/>
        <v>12853134</v>
      </c>
      <c r="D17" s="21">
        <v>4307190</v>
      </c>
      <c r="E17" s="22">
        <v>8545944</v>
      </c>
      <c r="F17" s="21">
        <f t="shared" si="4"/>
        <v>284518</v>
      </c>
      <c r="G17" s="21"/>
      <c r="H17" s="21">
        <v>284518</v>
      </c>
      <c r="I17" s="24">
        <f t="shared" si="3"/>
        <v>2.2136079807461742</v>
      </c>
      <c r="J17" s="25"/>
      <c r="K17" s="24">
        <f t="shared" si="5"/>
        <v>3.3292752678931672</v>
      </c>
    </row>
    <row r="18" spans="1:11" ht="31.2" customHeight="1" x14ac:dyDescent="0.3">
      <c r="A18" s="20">
        <v>9</v>
      </c>
      <c r="B18" s="10" t="s">
        <v>60</v>
      </c>
      <c r="C18" s="21">
        <f t="shared" si="2"/>
        <v>31465047</v>
      </c>
      <c r="D18" s="21"/>
      <c r="E18" s="22">
        <v>31465047</v>
      </c>
      <c r="F18" s="21">
        <f t="shared" si="4"/>
        <v>3515028</v>
      </c>
      <c r="G18" s="21"/>
      <c r="H18" s="21">
        <v>3515028</v>
      </c>
      <c r="I18" s="24">
        <f t="shared" si="3"/>
        <v>11.17121484039099</v>
      </c>
      <c r="J18" s="25"/>
      <c r="K18" s="24">
        <f t="shared" si="5"/>
        <v>11.17121484039099</v>
      </c>
    </row>
    <row r="19" spans="1:11" ht="18" customHeight="1" x14ac:dyDescent="0.3">
      <c r="A19" s="20">
        <v>10</v>
      </c>
      <c r="B19" s="19" t="s">
        <v>61</v>
      </c>
      <c r="C19" s="21">
        <f t="shared" si="2"/>
        <v>8841223</v>
      </c>
      <c r="D19" s="21">
        <v>372000</v>
      </c>
      <c r="E19" s="22">
        <v>8469223</v>
      </c>
      <c r="F19" s="21">
        <f t="shared" si="4"/>
        <v>176337</v>
      </c>
      <c r="G19" s="21"/>
      <c r="H19" s="21">
        <v>176337</v>
      </c>
      <c r="I19" s="24">
        <f t="shared" si="3"/>
        <v>1.9944865093890289</v>
      </c>
      <c r="J19" s="25"/>
      <c r="K19" s="24">
        <f t="shared" si="5"/>
        <v>2.0820918282586254</v>
      </c>
    </row>
    <row r="20" spans="1:11" ht="18" customHeight="1" x14ac:dyDescent="0.3">
      <c r="A20" s="20">
        <v>11</v>
      </c>
      <c r="B20" s="19" t="s">
        <v>62</v>
      </c>
      <c r="C20" s="21">
        <f t="shared" si="2"/>
        <v>665000</v>
      </c>
      <c r="D20" s="21"/>
      <c r="E20" s="22">
        <v>665000</v>
      </c>
      <c r="F20" s="21"/>
      <c r="G20" s="21"/>
      <c r="H20" s="21"/>
      <c r="I20" s="24"/>
      <c r="J20" s="25"/>
      <c r="K20" s="24"/>
    </row>
    <row r="21" spans="1:11" ht="18" customHeight="1" x14ac:dyDescent="0.3">
      <c r="A21" s="20">
        <v>12</v>
      </c>
      <c r="B21" s="19" t="s">
        <v>63</v>
      </c>
      <c r="C21" s="21">
        <f t="shared" si="2"/>
        <v>2773000</v>
      </c>
      <c r="D21" s="21"/>
      <c r="E21" s="22">
        <v>2773000</v>
      </c>
      <c r="F21" s="21"/>
      <c r="G21" s="21"/>
      <c r="H21" s="21"/>
      <c r="I21" s="24"/>
      <c r="J21" s="25"/>
      <c r="K21" s="24"/>
    </row>
  </sheetData>
  <mergeCells count="9">
    <mergeCell ref="H1:K1"/>
    <mergeCell ref="A2:K2"/>
    <mergeCell ref="I4:K4"/>
    <mergeCell ref="A5:A6"/>
    <mergeCell ref="B5:B6"/>
    <mergeCell ref="C5:E5"/>
    <mergeCell ref="F5:H5"/>
    <mergeCell ref="I5:K5"/>
    <mergeCell ref="A3:K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113</vt:lpstr>
      <vt:lpstr>114</vt:lpstr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2026-04-08T03:31:16Z</cp:lastPrinted>
  <dcterms:created xsi:type="dcterms:W3CDTF">2026-04-07T03:14:11Z</dcterms:created>
  <dcterms:modified xsi:type="dcterms:W3CDTF">2026-04-10T02:15:21Z</dcterms:modified>
</cp:coreProperties>
</file>